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030"/>
  </bookViews>
  <sheets>
    <sheet name="SEF UTLZTN 3Q 2021 " sheetId="1" r:id="rId1"/>
  </sheets>
  <externalReferences>
    <externalReference r:id="rId2"/>
    <externalReference r:id="rId3"/>
    <externalReference r:id="rId4"/>
  </externalReferences>
  <definedNames>
    <definedName name="ConsBS" localSheetId="0">[1]TB!#REF!</definedName>
    <definedName name="ConsBS">[1]TB!#REF!</definedName>
    <definedName name="five" localSheetId="0">[2]TB!#REF!</definedName>
    <definedName name="five">[2]TB!#REF!</definedName>
    <definedName name="four" localSheetId="0">[2]TB!#REF!</definedName>
    <definedName name="four">[2]TB!#REF!</definedName>
    <definedName name="ps" localSheetId="0">[3]SAAO!#REF!</definedName>
    <definedName name="ps">[3]SAAO!#REF!</definedName>
    <definedName name="six" localSheetId="0">[2]TB!#REF!</definedName>
    <definedName name="six">[2]TB!#REF!</definedName>
    <definedName name="three" localSheetId="0">[2]TB!#REF!</definedName>
    <definedName name="three">[2]TB!#REF!</definedName>
    <definedName name="two" localSheetId="0">[2]TB!#REF!</definedName>
    <definedName name="two">[2]TB!#REF!</definedName>
  </definedNames>
  <calcPr calcId="125725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7" i="1"/>
  <c r="O56"/>
  <c r="O55"/>
  <c r="O60" s="1"/>
  <c r="O53"/>
  <c r="O51"/>
  <c r="O50"/>
  <c r="O49"/>
  <c r="N48"/>
  <c r="N52" s="1"/>
  <c r="N54" s="1"/>
  <c r="N58" s="1"/>
  <c r="M48"/>
  <c r="O48" s="1"/>
  <c r="M47"/>
  <c r="H38"/>
  <c r="H37"/>
  <c r="M36"/>
  <c r="M35"/>
  <c r="M33"/>
  <c r="H30"/>
  <c r="N26"/>
  <c r="M24"/>
  <c r="M27" s="1"/>
  <c r="M34" s="1"/>
  <c r="G13"/>
  <c r="H13" s="1"/>
  <c r="H15" s="1"/>
  <c r="H17" s="1"/>
  <c r="H39" s="1"/>
  <c r="G12"/>
  <c r="L14" s="1"/>
  <c r="M37" l="1"/>
  <c r="M52"/>
  <c r="P52"/>
  <c r="M54"/>
  <c r="M38"/>
  <c r="M39" s="1"/>
  <c r="O47"/>
  <c r="O52" s="1"/>
  <c r="O54" s="1"/>
  <c r="O58" s="1"/>
  <c r="M58" l="1"/>
  <c r="P58" s="1"/>
  <c r="P54"/>
</calcChain>
</file>

<file path=xl/sharedStrings.xml><?xml version="1.0" encoding="utf-8"?>
<sst xmlns="http://schemas.openxmlformats.org/spreadsheetml/2006/main" count="84" uniqueCount="83">
  <si>
    <t>Republic of the Philippines</t>
  </si>
  <si>
    <t>Province of Negros Oriental</t>
  </si>
  <si>
    <t>CITY OF BAYAWAN</t>
  </si>
  <si>
    <t>Office of the City Accountant</t>
  </si>
  <si>
    <t>SEF UTILIZATION</t>
  </si>
  <si>
    <r>
      <t xml:space="preserve">As of  </t>
    </r>
    <r>
      <rPr>
        <u/>
        <sz val="12"/>
        <color theme="1"/>
        <rFont val="Calibri"/>
        <family val="2"/>
        <scheme val="minor"/>
      </rPr>
      <t xml:space="preserve">   September 30, 2021  </t>
    </r>
  </si>
  <si>
    <t>RECEIPTS:</t>
  </si>
  <si>
    <t>Tax Revenue - Property</t>
  </si>
  <si>
    <t>Current - A/R</t>
  </si>
  <si>
    <t>Previous/Penalties - A/R</t>
  </si>
  <si>
    <t>Business Income</t>
  </si>
  <si>
    <t>TOTAL RECEIPTS - CY 2021</t>
  </si>
  <si>
    <t>Add :</t>
  </si>
  <si>
    <t>Net Surplus CY 2020</t>
  </si>
  <si>
    <t>* amount is determined by checking individual SL of PPE accounts during the quarter if there are new acquisitions/transactions (Pre-TB or F.Position as basis)</t>
  </si>
  <si>
    <t>TOTAL AVAILABLE FOR DISBURSEMENTS</t>
  </si>
  <si>
    <t>LESS:</t>
  </si>
  <si>
    <t>DISBURSEMENTS (broken down by expenses class and by object of expenditure)</t>
  </si>
  <si>
    <t>Maintenance and Other Operating Expenses</t>
  </si>
  <si>
    <t>ANALYSIS:</t>
  </si>
  <si>
    <t>Training Expenses</t>
  </si>
  <si>
    <t>per SFPerformance</t>
  </si>
  <si>
    <t>Net Income</t>
  </si>
  <si>
    <t xml:space="preserve">Office Supplies Expenses </t>
  </si>
  <si>
    <t>Add: Net Surplus 2021</t>
  </si>
  <si>
    <t>Drugs and Medicines Expenses</t>
  </si>
  <si>
    <t>Medical, Dental and Laboratory Supplies Expenses</t>
  </si>
  <si>
    <t>Add back:  Depreciation</t>
  </si>
  <si>
    <t>Other Supplies and Materials Expenses</t>
  </si>
  <si>
    <t xml:space="preserve">                      Amortization</t>
  </si>
  <si>
    <t>Water Expenses</t>
  </si>
  <si>
    <t>Electricity Expenses</t>
  </si>
  <si>
    <r>
      <t>Less:  PPE</t>
    </r>
    <r>
      <rPr>
        <b/>
        <sz val="10"/>
        <color rgb="FFFF0000"/>
        <rFont val="Calibri"/>
        <family val="2"/>
        <scheme val="minor"/>
      </rPr>
      <t xml:space="preserve"> (during the yr) </t>
    </r>
  </si>
  <si>
    <t>Office Eqpmnt</t>
  </si>
  <si>
    <t>Telephone Expenses</t>
  </si>
  <si>
    <t>Other Machinery &amp; Eqpmnt</t>
  </si>
  <si>
    <t>Printing and Publication Expenses</t>
  </si>
  <si>
    <t>CIP</t>
  </si>
  <si>
    <t>Furniture &amp; Fixtures -  completed CIP (fabrication)</t>
  </si>
  <si>
    <t>Capital Outlay</t>
  </si>
  <si>
    <t>Other PPE</t>
  </si>
  <si>
    <t>Office Equipment</t>
  </si>
  <si>
    <t>*</t>
  </si>
  <si>
    <r>
      <rPr>
        <sz val="11"/>
        <rFont val="Calibri"/>
        <family val="2"/>
        <scheme val="minor"/>
      </rPr>
      <t xml:space="preserve">* </t>
    </r>
    <r>
      <rPr>
        <sz val="11"/>
        <color rgb="FFFF0000"/>
        <rFont val="Calibri"/>
        <family val="2"/>
        <scheme val="minor"/>
      </rPr>
      <t xml:space="preserve"> item not part of Sperformance</t>
    </r>
  </si>
  <si>
    <t>Other Machinery and Equipment</t>
  </si>
  <si>
    <t>Furnitures and Fixtures</t>
  </si>
  <si>
    <t>Add: Previous - RPT A/R</t>
  </si>
  <si>
    <t>Other Property, Plant and Equipment</t>
  </si>
  <si>
    <t xml:space="preserve">           Penalties - RPT A/R</t>
  </si>
  <si>
    <t xml:space="preserve">            cummulative (started June 2021 to date Sept 2021)</t>
  </si>
  <si>
    <t>Construction in Progress - Buildings and Other Structures</t>
  </si>
  <si>
    <t>Sub-total</t>
  </si>
  <si>
    <t>BALANCE</t>
  </si>
  <si>
    <t>We hereby certify that we have reviewed the contents</t>
  </si>
  <si>
    <t>SEF ANNUAL BUDGET 2021</t>
  </si>
  <si>
    <t xml:space="preserve">and hereby attest to the veracity and correctness of </t>
  </si>
  <si>
    <t>the data or information contained in this document.</t>
  </si>
  <si>
    <t>Previous Year</t>
  </si>
  <si>
    <t>Penalties</t>
  </si>
  <si>
    <t>Total</t>
  </si>
  <si>
    <t>January</t>
  </si>
  <si>
    <t>February</t>
  </si>
  <si>
    <t>CORAZON P. LIRAZAN, CPA, MBA</t>
  </si>
  <si>
    <t>March</t>
  </si>
  <si>
    <t>Local Accountant</t>
  </si>
  <si>
    <t>April</t>
  </si>
  <si>
    <t>May</t>
  </si>
  <si>
    <t>June</t>
  </si>
  <si>
    <t>PRYDE HENRY A. TEVES</t>
  </si>
  <si>
    <t>LCE, Chairman, LSB</t>
  </si>
  <si>
    <t>July</t>
  </si>
  <si>
    <t>August</t>
  </si>
  <si>
    <t>September</t>
  </si>
  <si>
    <t>ADJUSTMENTS  MADE: JULY 2021</t>
  </si>
  <si>
    <t xml:space="preserve">(1) Reclassification of accounts from Special Education Tax to Special Education </t>
  </si>
  <si>
    <t xml:space="preserve">       Tax Receivable for SEF RPT share collected for Previous year and Penalties </t>
  </si>
  <si>
    <t xml:space="preserve">       for the months January to May 2021.</t>
  </si>
  <si>
    <t>SET</t>
  </si>
  <si>
    <t>SET Receivable</t>
  </si>
  <si>
    <t xml:space="preserve">(2) To take up SEF RPT share collected for Previous Year and Penalties for the </t>
  </si>
  <si>
    <t xml:space="preserve">        months January to June 2021.</t>
  </si>
  <si>
    <t>Deferred SET</t>
  </si>
  <si>
    <t>Prior Period Adjustment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</si>
</sst>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Brush Script MT"/>
      <family val="4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MS Sans Serif"/>
    </font>
    <font>
      <sz val="9"/>
      <color indexed="8"/>
      <name val="Verdana"/>
      <family val="2"/>
    </font>
    <font>
      <b/>
      <sz val="14"/>
      <color rgb="FFFFFF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FF00"/>
      <name val="Calibri"/>
      <family val="2"/>
      <scheme val="minor"/>
    </font>
    <font>
      <b/>
      <i/>
      <u val="singleAccounting"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2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43" fontId="0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43" fontId="1" fillId="0" borderId="0" xfId="1" applyFont="1" applyAlignment="1">
      <alignment vertical="center"/>
    </xf>
    <xf numFmtId="43" fontId="4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3" fontId="1" fillId="0" borderId="0" xfId="1" applyFont="1" applyBorder="1" applyAlignment="1">
      <alignment vertical="center"/>
    </xf>
    <xf numFmtId="43" fontId="0" fillId="0" borderId="0" xfId="1" applyFont="1" applyAlignment="1">
      <alignment vertical="center"/>
    </xf>
    <xf numFmtId="39" fontId="4" fillId="0" borderId="0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 vertical="center"/>
    </xf>
    <xf numFmtId="43" fontId="1" fillId="0" borderId="1" xfId="1" applyFont="1" applyBorder="1" applyAlignment="1">
      <alignment vertical="center"/>
    </xf>
    <xf numFmtId="43" fontId="1" fillId="0" borderId="2" xfId="1" applyFont="1" applyBorder="1" applyAlignment="1">
      <alignment vertical="center"/>
    </xf>
    <xf numFmtId="43" fontId="3" fillId="0" borderId="0" xfId="1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2" applyFont="1" applyAlignment="1">
      <alignment vertical="center"/>
    </xf>
    <xf numFmtId="39" fontId="13" fillId="0" borderId="0" xfId="2" applyNumberFormat="1" applyFont="1" applyAlignment="1">
      <alignment horizontal="right" vertical="center"/>
    </xf>
    <xf numFmtId="14" fontId="11" fillId="0" borderId="0" xfId="0" applyNumberFormat="1" applyFont="1" applyFill="1" applyBorder="1" applyAlignment="1">
      <alignment vertical="center"/>
    </xf>
    <xf numFmtId="14" fontId="14" fillId="2" borderId="0" xfId="0" applyNumberFormat="1" applyFont="1" applyFill="1" applyBorder="1" applyAlignment="1">
      <alignment vertical="center"/>
    </xf>
    <xf numFmtId="39" fontId="0" fillId="0" borderId="0" xfId="0" applyNumberForma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39" fontId="15" fillId="0" borderId="0" xfId="0" applyNumberFormat="1" applyFont="1" applyAlignment="1">
      <alignment horizontal="right" vertical="center"/>
    </xf>
    <xf numFmtId="43" fontId="3" fillId="0" borderId="2" xfId="1" applyFont="1" applyFill="1" applyBorder="1" applyAlignment="1">
      <alignment vertical="center"/>
    </xf>
    <xf numFmtId="43" fontId="16" fillId="0" borderId="0" xfId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39" fontId="13" fillId="0" borderId="1" xfId="2" applyNumberFormat="1" applyFont="1" applyBorder="1" applyAlignment="1">
      <alignment horizontal="right" vertical="center"/>
    </xf>
    <xf numFmtId="43" fontId="0" fillId="0" borderId="0" xfId="0" applyNumberForma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9" fontId="2" fillId="0" borderId="2" xfId="0" applyNumberFormat="1" applyFont="1" applyBorder="1" applyAlignment="1">
      <alignment horizontal="right" vertical="center"/>
    </xf>
    <xf numFmtId="0" fontId="2" fillId="0" borderId="0" xfId="0" quotePrefix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43" fontId="0" fillId="0" borderId="0" xfId="1" applyFont="1" applyFill="1" applyBorder="1" applyAlignment="1">
      <alignment horizontal="center" vertical="center"/>
    </xf>
    <xf numFmtId="43" fontId="20" fillId="0" borderId="0" xfId="0" applyNumberFormat="1" applyFont="1" applyFill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43" fontId="21" fillId="0" borderId="0" xfId="0" applyNumberFormat="1" applyFont="1" applyFill="1" applyBorder="1" applyAlignment="1">
      <alignment vertical="center"/>
    </xf>
    <xf numFmtId="43" fontId="0" fillId="0" borderId="1" xfId="0" applyNumberFormat="1" applyFill="1" applyBorder="1" applyAlignment="1">
      <alignment vertical="center"/>
    </xf>
    <xf numFmtId="39" fontId="22" fillId="0" borderId="3" xfId="0" applyNumberFormat="1" applyFont="1" applyBorder="1" applyAlignment="1">
      <alignment horizontal="right" vertical="center"/>
    </xf>
    <xf numFmtId="43" fontId="3" fillId="0" borderId="3" xfId="1" applyFont="1" applyBorder="1" applyAlignment="1">
      <alignment vertical="center"/>
    </xf>
    <xf numFmtId="43" fontId="13" fillId="0" borderId="0" xfId="1" applyFont="1" applyFill="1" applyBorder="1" applyAlignment="1">
      <alignment horizontal="center" vertical="center"/>
    </xf>
    <xf numFmtId="39" fontId="15" fillId="0" borderId="0" xfId="2" applyNumberFormat="1" applyFont="1" applyFill="1" applyBorder="1" applyAlignment="1" applyProtection="1"/>
    <xf numFmtId="43" fontId="23" fillId="0" borderId="4" xfId="1" applyFont="1" applyFill="1" applyBorder="1" applyAlignment="1">
      <alignment vertical="center"/>
    </xf>
    <xf numFmtId="43" fontId="23" fillId="0" borderId="5" xfId="1" applyFont="1" applyFill="1" applyBorder="1" applyAlignment="1">
      <alignment vertical="center"/>
    </xf>
    <xf numFmtId="14" fontId="0" fillId="0" borderId="0" xfId="0" applyNumberFormat="1" applyFill="1" applyBorder="1" applyAlignment="1">
      <alignment horizontal="center"/>
    </xf>
    <xf numFmtId="39" fontId="13" fillId="0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43" fontId="1" fillId="0" borderId="0" xfId="1" applyFont="1" applyFill="1" applyBorder="1"/>
    <xf numFmtId="43" fontId="15" fillId="0" borderId="0" xfId="1" applyFont="1" applyAlignment="1">
      <alignment horizontal="right" vertical="center"/>
    </xf>
    <xf numFmtId="0" fontId="4" fillId="0" borderId="0" xfId="0" applyFont="1" applyAlignment="1">
      <alignment vertical="center"/>
    </xf>
    <xf numFmtId="43" fontId="0" fillId="0" borderId="0" xfId="1" applyFont="1" applyFill="1" applyBorder="1"/>
    <xf numFmtId="43" fontId="0" fillId="0" borderId="0" xfId="1" quotePrefix="1" applyFont="1" applyFill="1" applyBorder="1" applyAlignment="1">
      <alignment horizontal="right"/>
    </xf>
    <xf numFmtId="43" fontId="25" fillId="2" borderId="0" xfId="1" applyFont="1" applyFill="1" applyBorder="1" applyAlignment="1">
      <alignment vertical="center"/>
    </xf>
    <xf numFmtId="43" fontId="26" fillId="0" borderId="0" xfId="1" applyFont="1" applyFill="1" applyBorder="1" applyAlignment="1">
      <alignment vertical="center"/>
    </xf>
    <xf numFmtId="49" fontId="0" fillId="0" borderId="0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Alignment="1">
      <alignment horizontal="left" vertical="center" indent="4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47626</xdr:colOff>
      <xdr:row>33</xdr:row>
      <xdr:rowOff>161925</xdr:rowOff>
    </xdr:from>
    <xdr:to>
      <xdr:col>13</xdr:col>
      <xdr:colOff>323850</xdr:colOff>
      <xdr:row>36</xdr:row>
      <xdr:rowOff>9524</xdr:rowOff>
    </xdr:to>
    <xdr:sp macro="" textlink="">
      <xdr:nvSpPr>
        <xdr:cNvPr id="2" name="Right Brace 1"/>
        <xdr:cNvSpPr/>
      </xdr:nvSpPr>
      <xdr:spPr>
        <a:xfrm>
          <a:off x="10420351" y="6667500"/>
          <a:ext cx="276224" cy="419099"/>
        </a:xfrm>
        <a:prstGeom prst="rightBrace">
          <a:avLst>
            <a:gd name="adj1" fmla="val 8333"/>
            <a:gd name="adj2" fmla="val 48851"/>
          </a:avLst>
        </a:prstGeom>
        <a:solidFill>
          <a:schemeClr val="accent2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accent4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losing%20coa\YELLOW%20DISK\FS-SEF-TFs2002\tb101%20Dec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Gel\tb101%20Dec02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E2\My%20Documents\ANNUAL-AUDIT-RE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TB-NEW ACCT CODE"/>
      <sheetName val="ADJ-TB"/>
      <sheetName val="PRE-CLOSING"/>
      <sheetName val="WKSHEET"/>
      <sheetName val="POST-CLOSING"/>
      <sheetName val="CBS"/>
      <sheetName val="CIS"/>
      <sheetName val="GF-P(01)"/>
      <sheetName val="BS-01"/>
      <sheetName val="IS-01"/>
      <sheetName val="MO-02"/>
      <sheetName val="BS-02"/>
      <sheetName val="IS-02"/>
      <sheetName val="SHO-03"/>
      <sheetName val="Sheet2"/>
      <sheetName val="BS-03"/>
      <sheetName val="IS-03"/>
      <sheetName val="CO-17"/>
      <sheetName val="BS-17"/>
      <sheetName val="IS-17"/>
      <sheetName val="20%DF-18"/>
      <sheetName val="BS-18"/>
      <sheetName val="IS-18"/>
      <sheetName val="LGSEF-94"/>
      <sheetName val="BS-94"/>
      <sheetName val="TBPRE-01"/>
      <sheetName val="TBPOST-01"/>
      <sheetName val="BSGF-01"/>
      <sheetName val="ISGF-01"/>
      <sheetName val="TBPRE-02"/>
      <sheetName val="TBPOST-02"/>
      <sheetName val="BSMO-02"/>
      <sheetName val="ISMO-02"/>
      <sheetName val="TBPRE-03"/>
      <sheetName val="TBPOST-03"/>
      <sheetName val="BSSO-03"/>
      <sheetName val="ISSO-03"/>
      <sheetName val="TBPRE-17"/>
      <sheetName val="TBPOST-17"/>
      <sheetName val="BSCO-17"/>
      <sheetName val="ISCO-17"/>
      <sheetName val="TBPRE-18"/>
      <sheetName val="TBPOST-18"/>
      <sheetName val="BS20%DF-18"/>
      <sheetName val="IS20%DF-18"/>
      <sheetName val="TBPRE-94"/>
      <sheetName val="TBPOST-94"/>
      <sheetName val="BSLGSEF-94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TB-NEW ACCT CODE"/>
      <sheetName val="ADJ-TB"/>
      <sheetName val="TB-COR"/>
      <sheetName val="PRE-CLOSING"/>
      <sheetName val="WKSHEET"/>
      <sheetName val="POST-CLOSING"/>
      <sheetName val="CBS"/>
      <sheetName val="CBS-CONDENSED"/>
      <sheetName val="CIS"/>
      <sheetName val="GF-P(01)"/>
      <sheetName val="BS-01"/>
      <sheetName val="IS-01"/>
      <sheetName val="MO-02"/>
      <sheetName val="BS-02"/>
      <sheetName val="IS-02"/>
      <sheetName val="SHO-03"/>
      <sheetName val="Sheet2"/>
      <sheetName val="BS-03"/>
      <sheetName val="IS-03"/>
      <sheetName val="CO-17"/>
      <sheetName val="BS-17"/>
      <sheetName val="IS-17"/>
      <sheetName val="20%DF-18"/>
      <sheetName val="BS-18"/>
      <sheetName val="IS-18"/>
      <sheetName val="LGSEF-94"/>
      <sheetName val="BS-94"/>
      <sheetName val="CIS-CONDENSED"/>
      <sheetName val="TBPRE-01"/>
      <sheetName val="TBPOST-01"/>
      <sheetName val="BSGF-01"/>
      <sheetName val="ISGF-01"/>
      <sheetName val="TBPRE-02"/>
      <sheetName val="TBPOST-02"/>
      <sheetName val="BSMO-02"/>
      <sheetName val="ISMO-02"/>
      <sheetName val="TBPRE-03"/>
      <sheetName val="TBPOST-03"/>
      <sheetName val="BSSO-03"/>
      <sheetName val="ISSO-03"/>
      <sheetName val="TBPRE-17"/>
      <sheetName val="TBPOST-17"/>
      <sheetName val="BSCO-17"/>
      <sheetName val="ISCO-17"/>
      <sheetName val="TBPRE-18"/>
      <sheetName val="TBPOST-18"/>
      <sheetName val="BS20%DF-18"/>
      <sheetName val="IS20%DF-18"/>
      <sheetName val="TBPRE-94"/>
      <sheetName val="TBPOST-94"/>
      <sheetName val="BSLGSEF-94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AR"/>
      <sheetName val="SAAO"/>
      <sheetName val="CBS"/>
      <sheetName val="CBS (3)"/>
      <sheetName val="CSIE"/>
      <sheetName val="CSIE (2)"/>
      <sheetName val="CSCF"/>
      <sheetName val="CSCF (2)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99"/>
  </sheetPr>
  <dimension ref="A1:P76"/>
  <sheetViews>
    <sheetView tabSelected="1" topLeftCell="A13" workbookViewId="0">
      <selection activeCell="L16" sqref="L16:P18"/>
    </sheetView>
  </sheetViews>
  <sheetFormatPr defaultRowHeight="15"/>
  <cols>
    <col min="1" max="1" width="5.7109375" style="1" customWidth="1"/>
    <col min="2" max="2" width="4" style="1" customWidth="1"/>
    <col min="3" max="5" width="9.140625" style="1"/>
    <col min="6" max="6" width="23.28515625" style="1" customWidth="1"/>
    <col min="7" max="7" width="15.85546875" style="1" customWidth="1"/>
    <col min="8" max="8" width="17" style="1" customWidth="1"/>
    <col min="9" max="9" width="10.5703125" style="1" customWidth="1"/>
    <col min="10" max="10" width="4.140625" style="2" customWidth="1"/>
    <col min="11" max="11" width="7.85546875" style="3" customWidth="1"/>
    <col min="12" max="12" width="25" style="4" customWidth="1"/>
    <col min="13" max="13" width="14.7109375" style="4" customWidth="1"/>
    <col min="14" max="14" width="15.7109375" style="4" customWidth="1"/>
    <col min="15" max="15" width="14.140625" style="5" customWidth="1"/>
    <col min="16" max="16" width="13.42578125" style="1" customWidth="1"/>
    <col min="17" max="16384" width="9.140625" style="1"/>
  </cols>
  <sheetData>
    <row r="1" spans="1:16">
      <c r="A1" s="62" t="s">
        <v>0</v>
      </c>
      <c r="B1" s="62"/>
      <c r="C1" s="62"/>
      <c r="D1" s="62"/>
      <c r="E1" s="62"/>
      <c r="F1" s="62"/>
      <c r="G1" s="62"/>
      <c r="H1" s="62"/>
    </row>
    <row r="2" spans="1:16">
      <c r="A2" s="62" t="s">
        <v>1</v>
      </c>
      <c r="B2" s="62"/>
      <c r="C2" s="62"/>
      <c r="D2" s="62"/>
      <c r="E2" s="62"/>
      <c r="F2" s="62"/>
      <c r="G2" s="62"/>
      <c r="H2" s="62"/>
    </row>
    <row r="3" spans="1:16">
      <c r="A3" s="62" t="s">
        <v>2</v>
      </c>
      <c r="B3" s="62"/>
      <c r="C3" s="62"/>
      <c r="D3" s="62"/>
      <c r="E3" s="62"/>
      <c r="F3" s="62"/>
      <c r="G3" s="62"/>
      <c r="H3" s="62"/>
    </row>
    <row r="4" spans="1:16" ht="21.75">
      <c r="A4" s="63" t="s">
        <v>3</v>
      </c>
      <c r="B4" s="63"/>
      <c r="C4" s="63"/>
      <c r="D4" s="63"/>
      <c r="E4" s="63"/>
      <c r="F4" s="63"/>
      <c r="G4" s="63"/>
      <c r="H4" s="63"/>
    </row>
    <row r="7" spans="1:16" s="5" customFormat="1" ht="18.75">
      <c r="A7" s="64" t="s">
        <v>4</v>
      </c>
      <c r="B7" s="64"/>
      <c r="C7" s="64"/>
      <c r="D7" s="64"/>
      <c r="E7" s="64"/>
      <c r="F7" s="64"/>
      <c r="G7" s="64"/>
      <c r="H7" s="64"/>
      <c r="I7" s="1"/>
      <c r="J7" s="2"/>
      <c r="K7" s="3"/>
      <c r="L7" s="4"/>
      <c r="M7" s="4"/>
      <c r="N7" s="4"/>
    </row>
    <row r="8" spans="1:16" s="5" customFormat="1" ht="15.75">
      <c r="A8" s="65" t="s">
        <v>5</v>
      </c>
      <c r="B8" s="65"/>
      <c r="C8" s="65"/>
      <c r="D8" s="65"/>
      <c r="E8" s="65"/>
      <c r="F8" s="65"/>
      <c r="G8" s="65"/>
      <c r="H8" s="65"/>
      <c r="I8" s="1"/>
      <c r="J8" s="2"/>
      <c r="K8" s="3"/>
      <c r="L8" s="4"/>
      <c r="M8" s="4"/>
      <c r="N8" s="4"/>
    </row>
    <row r="9" spans="1:16" s="5" customFormat="1">
      <c r="A9" s="6"/>
      <c r="B9" s="6"/>
      <c r="C9" s="6"/>
      <c r="D9" s="6"/>
      <c r="E9" s="6"/>
      <c r="F9" s="6"/>
      <c r="G9" s="6"/>
      <c r="H9" s="7"/>
      <c r="I9" s="1"/>
      <c r="J9" s="2"/>
      <c r="K9" s="8"/>
      <c r="L9" s="4"/>
      <c r="M9" s="4"/>
      <c r="N9" s="4"/>
    </row>
    <row r="10" spans="1:16" s="5" customFormat="1">
      <c r="A10" s="9" t="s">
        <v>6</v>
      </c>
      <c r="B10" s="9"/>
      <c r="C10" s="9"/>
      <c r="D10" s="9"/>
      <c r="E10" s="9"/>
      <c r="F10" s="9"/>
      <c r="G10" s="9"/>
      <c r="H10" s="10"/>
      <c r="K10" s="10"/>
      <c r="L10" s="11"/>
      <c r="M10" s="12"/>
      <c r="N10" s="4"/>
    </row>
    <row r="11" spans="1:16" s="5" customFormat="1">
      <c r="A11" s="9"/>
      <c r="B11" s="9" t="s">
        <v>7</v>
      </c>
      <c r="C11" s="9"/>
      <c r="D11" s="9"/>
      <c r="E11" s="9"/>
      <c r="F11" s="9"/>
      <c r="H11" s="10"/>
      <c r="I11" s="1"/>
      <c r="J11" s="12"/>
      <c r="K11" s="10"/>
      <c r="M11" s="4"/>
      <c r="N11" s="4"/>
    </row>
    <row r="12" spans="1:16" s="5" customFormat="1">
      <c r="A12" s="9"/>
      <c r="B12" s="9"/>
      <c r="C12" s="9" t="s">
        <v>8</v>
      </c>
      <c r="D12" s="9"/>
      <c r="E12" s="9"/>
      <c r="F12" s="9"/>
      <c r="G12" s="13">
        <f>13780383.86-2630753.77+152229.98+115458.77+126489.49</f>
        <v>11543808.33</v>
      </c>
      <c r="H12" s="10"/>
      <c r="I12" s="1"/>
      <c r="J12" s="12"/>
      <c r="K12" s="10"/>
      <c r="L12" s="4"/>
      <c r="M12" s="4"/>
      <c r="N12" s="4"/>
    </row>
    <row r="13" spans="1:16" s="5" customFormat="1">
      <c r="A13" s="9"/>
      <c r="C13" s="9" t="s">
        <v>9</v>
      </c>
      <c r="D13" s="9"/>
      <c r="E13" s="9"/>
      <c r="F13" s="9"/>
      <c r="G13" s="14">
        <f>2940934.35+1097158.31</f>
        <v>4038092.66</v>
      </c>
      <c r="H13" s="10">
        <f>SUM(G12:G13)</f>
        <v>15581900.99</v>
      </c>
      <c r="I13" s="1"/>
      <c r="J13" s="12"/>
      <c r="K13" s="10"/>
      <c r="L13" s="4">
        <v>11543808.33</v>
      </c>
      <c r="M13" s="4"/>
      <c r="N13" s="4"/>
    </row>
    <row r="14" spans="1:16" s="5" customFormat="1">
      <c r="A14" s="9"/>
      <c r="B14" s="9" t="s">
        <v>10</v>
      </c>
      <c r="C14" s="9"/>
      <c r="D14" s="9"/>
      <c r="E14" s="9"/>
      <c r="F14" s="9"/>
      <c r="G14" s="9"/>
      <c r="H14" s="14">
        <v>10000.540000000001</v>
      </c>
      <c r="I14" s="1"/>
      <c r="J14" s="12"/>
      <c r="K14" s="10"/>
      <c r="L14" s="4">
        <f>L13-G12</f>
        <v>0</v>
      </c>
      <c r="M14" s="4"/>
      <c r="N14" s="4"/>
    </row>
    <row r="15" spans="1:16" s="5" customFormat="1">
      <c r="A15" s="9" t="s">
        <v>11</v>
      </c>
      <c r="B15" s="9"/>
      <c r="C15" s="9"/>
      <c r="D15" s="9"/>
      <c r="E15" s="9"/>
      <c r="F15" s="9"/>
      <c r="G15" s="9"/>
      <c r="H15" s="10">
        <f>SUM(H13:H14)</f>
        <v>15591901.529999999</v>
      </c>
      <c r="I15" s="1"/>
      <c r="J15" s="12"/>
      <c r="K15" s="10"/>
      <c r="L15" s="4"/>
      <c r="M15" s="4"/>
      <c r="N15" s="4"/>
    </row>
    <row r="16" spans="1:16" s="5" customFormat="1">
      <c r="A16" s="9" t="s">
        <v>12</v>
      </c>
      <c r="B16" s="9" t="s">
        <v>13</v>
      </c>
      <c r="C16" s="9"/>
      <c r="D16" s="9"/>
      <c r="E16" s="9"/>
      <c r="F16" s="9"/>
      <c r="G16" s="9"/>
      <c r="H16" s="14">
        <v>7636368.0499999998</v>
      </c>
      <c r="I16" s="1"/>
      <c r="J16" s="3"/>
      <c r="K16" s="3"/>
      <c r="L16" s="67" t="s">
        <v>14</v>
      </c>
      <c r="M16" s="67"/>
      <c r="N16" s="67"/>
      <c r="O16" s="67"/>
      <c r="P16" s="67"/>
    </row>
    <row r="17" spans="1:16" s="5" customFormat="1">
      <c r="A17" s="9" t="s">
        <v>15</v>
      </c>
      <c r="B17" s="9"/>
      <c r="C17" s="9"/>
      <c r="D17" s="9"/>
      <c r="E17" s="9"/>
      <c r="F17" s="9"/>
      <c r="G17" s="9"/>
      <c r="H17" s="15">
        <f>SUM(H15:H16)</f>
        <v>23228269.579999998</v>
      </c>
      <c r="I17" s="1"/>
      <c r="J17" s="2"/>
      <c r="K17" s="3"/>
      <c r="L17" s="67"/>
      <c r="M17" s="67"/>
      <c r="N17" s="67"/>
      <c r="O17" s="67"/>
      <c r="P17" s="67"/>
    </row>
    <row r="18" spans="1:16" s="5" customFormat="1">
      <c r="A18" s="6"/>
      <c r="B18" s="6"/>
      <c r="C18" s="6"/>
      <c r="D18" s="6"/>
      <c r="E18" s="6"/>
      <c r="F18" s="6"/>
      <c r="G18" s="6"/>
      <c r="H18" s="7"/>
      <c r="I18" s="1"/>
      <c r="J18" s="2"/>
      <c r="K18" s="3"/>
      <c r="L18" s="67"/>
      <c r="M18" s="67"/>
      <c r="N18" s="67"/>
      <c r="O18" s="67"/>
      <c r="P18" s="67"/>
    </row>
    <row r="19" spans="1:16" s="5" customFormat="1">
      <c r="A19" s="9" t="s">
        <v>16</v>
      </c>
      <c r="B19" s="9" t="s">
        <v>17</v>
      </c>
      <c r="C19" s="9"/>
      <c r="D19" s="9"/>
      <c r="E19" s="9"/>
      <c r="F19" s="9"/>
      <c r="G19" s="9"/>
      <c r="H19" s="16"/>
      <c r="I19" s="1"/>
      <c r="J19" s="2"/>
      <c r="K19" s="3"/>
      <c r="L19" s="17"/>
      <c r="M19" s="17"/>
      <c r="N19" s="17"/>
      <c r="O19" s="17"/>
      <c r="P19" s="17"/>
    </row>
    <row r="20" spans="1:16" s="5" customFormat="1">
      <c r="A20" s="6"/>
      <c r="B20" s="6"/>
      <c r="C20" s="6"/>
      <c r="D20" s="6"/>
      <c r="E20" s="6"/>
      <c r="F20" s="6"/>
      <c r="G20" s="6"/>
      <c r="H20" s="7"/>
      <c r="I20" s="1"/>
      <c r="J20" s="2"/>
      <c r="K20" s="3"/>
      <c r="L20" s="17"/>
      <c r="M20" s="17"/>
      <c r="N20" s="17"/>
      <c r="O20" s="17"/>
      <c r="P20" s="17"/>
    </row>
    <row r="21" spans="1:16" s="5" customFormat="1">
      <c r="A21" s="6"/>
      <c r="B21" s="6"/>
      <c r="C21" s="9" t="s">
        <v>18</v>
      </c>
      <c r="D21" s="6"/>
      <c r="E21" s="6"/>
      <c r="F21" s="6"/>
      <c r="G21" s="6"/>
      <c r="H21" s="7"/>
      <c r="I21" s="1"/>
      <c r="J21" s="2"/>
      <c r="K21" s="3"/>
      <c r="L21" s="18" t="s">
        <v>19</v>
      </c>
      <c r="M21" s="19"/>
    </row>
    <row r="22" spans="1:16" s="5" customFormat="1" ht="18.75">
      <c r="A22" s="6"/>
      <c r="B22" s="6"/>
      <c r="C22" s="20" t="s">
        <v>20</v>
      </c>
      <c r="D22" s="6"/>
      <c r="E22" s="6"/>
      <c r="F22" s="6"/>
      <c r="G22" s="21">
        <v>53775</v>
      </c>
      <c r="H22" s="7"/>
      <c r="I22" s="1"/>
      <c r="J22" s="2"/>
      <c r="K22" s="3"/>
      <c r="L22" s="22" t="s">
        <v>21</v>
      </c>
      <c r="M22" s="21">
        <v>7855715.21</v>
      </c>
      <c r="N22" s="23" t="s">
        <v>22</v>
      </c>
      <c r="O22" s="24">
        <v>3155337.3</v>
      </c>
    </row>
    <row r="23" spans="1:16" s="5" customFormat="1">
      <c r="A23" s="6"/>
      <c r="B23" s="6"/>
      <c r="C23" s="20" t="s">
        <v>23</v>
      </c>
      <c r="D23" s="6"/>
      <c r="E23" s="6"/>
      <c r="F23" s="6"/>
      <c r="G23" s="21">
        <v>1816903</v>
      </c>
      <c r="H23" s="7"/>
      <c r="I23" s="1"/>
      <c r="J23" s="2"/>
      <c r="K23" s="3"/>
      <c r="L23" s="22" t="s">
        <v>24</v>
      </c>
      <c r="M23" s="25">
        <v>7636368.0499999998</v>
      </c>
    </row>
    <row r="24" spans="1:16" s="5" customFormat="1">
      <c r="A24" s="6"/>
      <c r="B24" s="6"/>
      <c r="C24" s="20" t="s">
        <v>25</v>
      </c>
      <c r="D24" s="6"/>
      <c r="E24" s="6"/>
      <c r="F24" s="6"/>
      <c r="G24" s="21">
        <v>900</v>
      </c>
      <c r="H24" s="7"/>
      <c r="I24" s="1"/>
      <c r="J24" s="2"/>
      <c r="K24" s="3"/>
      <c r="L24" s="26"/>
      <c r="M24" s="4">
        <f>SUM(M22:M23)</f>
        <v>15492083.26</v>
      </c>
    </row>
    <row r="25" spans="1:16" s="5" customFormat="1">
      <c r="A25" s="6"/>
      <c r="B25" s="6"/>
      <c r="C25" s="20" t="s">
        <v>26</v>
      </c>
      <c r="D25" s="6"/>
      <c r="E25" s="6"/>
      <c r="F25" s="6"/>
      <c r="G25" s="21">
        <v>4800</v>
      </c>
      <c r="H25" s="7"/>
      <c r="I25" s="1"/>
      <c r="J25" s="2"/>
      <c r="K25" s="3"/>
      <c r="L25" s="22" t="s">
        <v>27</v>
      </c>
      <c r="M25" s="4">
        <v>1195884.51</v>
      </c>
    </row>
    <row r="26" spans="1:16" s="5" customFormat="1">
      <c r="A26" s="6"/>
      <c r="B26" s="6"/>
      <c r="C26" s="20" t="s">
        <v>28</v>
      </c>
      <c r="D26" s="6"/>
      <c r="E26" s="6"/>
      <c r="F26" s="6"/>
      <c r="G26" s="21">
        <v>109800</v>
      </c>
      <c r="H26" s="7"/>
      <c r="I26" s="1"/>
      <c r="J26" s="2"/>
      <c r="K26" s="3"/>
      <c r="L26" s="22" t="s">
        <v>29</v>
      </c>
      <c r="M26" s="4">
        <v>15217.47</v>
      </c>
      <c r="N26" s="24">
        <f>SUM(M25:M26)</f>
        <v>1211101.98</v>
      </c>
    </row>
    <row r="27" spans="1:16" s="5" customFormat="1" ht="16.5">
      <c r="A27" s="6"/>
      <c r="B27" s="6"/>
      <c r="C27" s="20" t="s">
        <v>30</v>
      </c>
      <c r="D27" s="6"/>
      <c r="E27" s="6"/>
      <c r="F27" s="6"/>
      <c r="G27" s="21">
        <v>8459.2099999999991</v>
      </c>
      <c r="H27" s="7"/>
      <c r="I27" s="1"/>
      <c r="J27" s="2"/>
      <c r="K27" s="3"/>
      <c r="L27" s="26"/>
      <c r="M27" s="27">
        <f>SUM(M24:M26)</f>
        <v>16703185.24</v>
      </c>
      <c r="O27" s="28"/>
    </row>
    <row r="28" spans="1:16" s="5" customFormat="1">
      <c r="A28" s="6"/>
      <c r="B28" s="6"/>
      <c r="C28" s="20" t="s">
        <v>31</v>
      </c>
      <c r="D28" s="6"/>
      <c r="E28" s="6"/>
      <c r="F28" s="6"/>
      <c r="G28" s="21">
        <v>9337.51</v>
      </c>
      <c r="H28" s="7"/>
      <c r="I28" s="1"/>
      <c r="J28" s="2"/>
      <c r="K28" s="3"/>
      <c r="L28" s="22" t="s">
        <v>32</v>
      </c>
      <c r="M28" s="4">
        <v>-1189300</v>
      </c>
      <c r="N28" s="29" t="s">
        <v>33</v>
      </c>
      <c r="P28" s="3"/>
    </row>
    <row r="29" spans="1:16" s="5" customFormat="1">
      <c r="A29" s="6"/>
      <c r="B29" s="6"/>
      <c r="C29" s="20" t="s">
        <v>34</v>
      </c>
      <c r="D29" s="6"/>
      <c r="E29" s="6"/>
      <c r="F29" s="6"/>
      <c r="G29" s="21">
        <v>8016.96</v>
      </c>
      <c r="H29" s="7"/>
      <c r="I29" s="1"/>
      <c r="J29" s="2"/>
      <c r="K29" s="3"/>
      <c r="L29" s="30"/>
      <c r="M29" s="4">
        <v>-2950</v>
      </c>
      <c r="N29" s="29" t="s">
        <v>35</v>
      </c>
      <c r="P29" s="3"/>
    </row>
    <row r="30" spans="1:16" s="5" customFormat="1">
      <c r="A30" s="6"/>
      <c r="B30" s="6"/>
      <c r="C30" s="20" t="s">
        <v>36</v>
      </c>
      <c r="D30" s="6"/>
      <c r="E30" s="6"/>
      <c r="F30" s="6"/>
      <c r="G30" s="31">
        <v>475000</v>
      </c>
      <c r="H30" s="32">
        <f>SUM(G22:G30)</f>
        <v>2486991.6799999997</v>
      </c>
      <c r="I30" s="1"/>
      <c r="J30" s="2"/>
      <c r="K30" s="3"/>
      <c r="M30" s="4">
        <v>-877039.27</v>
      </c>
      <c r="N30" s="29" t="s">
        <v>37</v>
      </c>
      <c r="P30" s="3"/>
    </row>
    <row r="31" spans="1:16" s="5" customFormat="1">
      <c r="I31" s="1"/>
      <c r="J31" s="2"/>
      <c r="K31" s="3"/>
      <c r="L31" s="26"/>
      <c r="M31" s="4">
        <v>-268596.38</v>
      </c>
      <c r="N31" s="29" t="s">
        <v>38</v>
      </c>
      <c r="P31" s="3"/>
    </row>
    <row r="32" spans="1:16" s="5" customFormat="1">
      <c r="A32" s="6"/>
      <c r="B32" s="6"/>
      <c r="C32" s="9" t="s">
        <v>39</v>
      </c>
      <c r="D32" s="6"/>
      <c r="E32" s="6"/>
      <c r="F32" s="6"/>
      <c r="G32" s="6"/>
      <c r="H32" s="10"/>
      <c r="I32" s="1"/>
      <c r="J32" s="2"/>
      <c r="K32" s="3"/>
      <c r="M32" s="4">
        <v>-48100</v>
      </c>
      <c r="N32" s="29" t="s">
        <v>40</v>
      </c>
      <c r="P32" s="3"/>
    </row>
    <row r="33" spans="1:16" s="5" customFormat="1" ht="15.75">
      <c r="A33" s="6"/>
      <c r="B33" s="6"/>
      <c r="C33" s="30" t="s">
        <v>41</v>
      </c>
      <c r="G33" s="4">
        <v>1189300</v>
      </c>
      <c r="H33" s="10"/>
      <c r="I33" s="1"/>
      <c r="J33" s="2"/>
      <c r="K33" s="3"/>
      <c r="L33" s="33" t="s">
        <v>42</v>
      </c>
      <c r="M33" s="34">
        <f>SUM(M28:M32)</f>
        <v>-2385985.65</v>
      </c>
      <c r="N33" s="35" t="s">
        <v>43</v>
      </c>
    </row>
    <row r="34" spans="1:16" s="5" customFormat="1">
      <c r="A34" s="6"/>
      <c r="B34" s="6"/>
      <c r="C34" s="30" t="s">
        <v>44</v>
      </c>
      <c r="D34" s="6"/>
      <c r="E34" s="6"/>
      <c r="F34" s="6"/>
      <c r="G34" s="10">
        <v>2950</v>
      </c>
      <c r="H34" s="10"/>
      <c r="I34" s="1"/>
      <c r="J34" s="2"/>
      <c r="K34" s="3"/>
      <c r="M34" s="27">
        <f>M27+M33</f>
        <v>14317199.59</v>
      </c>
    </row>
    <row r="35" spans="1:16" s="5" customFormat="1" ht="15" customHeight="1">
      <c r="A35" s="6"/>
      <c r="B35" s="6"/>
      <c r="C35" s="30" t="s">
        <v>45</v>
      </c>
      <c r="D35" s="6"/>
      <c r="E35" s="6"/>
      <c r="F35" s="6"/>
      <c r="G35" s="10">
        <v>268596.38</v>
      </c>
      <c r="H35" s="10"/>
      <c r="I35" s="1"/>
      <c r="J35" s="36"/>
      <c r="K35" s="37"/>
      <c r="L35" s="22" t="s">
        <v>46</v>
      </c>
      <c r="M35" s="4">
        <f>2724920.43</f>
        <v>2724920.43</v>
      </c>
      <c r="N35" s="38"/>
    </row>
    <row r="36" spans="1:16" s="5" customFormat="1" ht="15" customHeight="1">
      <c r="A36" s="6"/>
      <c r="B36" s="6"/>
      <c r="C36" s="30" t="s">
        <v>47</v>
      </c>
      <c r="D36" s="6"/>
      <c r="E36" s="6"/>
      <c r="F36" s="6"/>
      <c r="G36" s="10">
        <v>48100</v>
      </c>
      <c r="H36" s="10"/>
      <c r="I36" s="1"/>
      <c r="J36" s="36"/>
      <c r="K36" s="4"/>
      <c r="L36" s="22" t="s">
        <v>48</v>
      </c>
      <c r="M36" s="39">
        <f>1313172.23</f>
        <v>1313172.23</v>
      </c>
      <c r="N36" s="40" t="s">
        <v>49</v>
      </c>
      <c r="O36" s="38"/>
      <c r="P36" s="38"/>
    </row>
    <row r="37" spans="1:16" s="5" customFormat="1" ht="15" customHeight="1">
      <c r="A37" s="6"/>
      <c r="B37" s="6"/>
      <c r="C37" s="1" t="s">
        <v>50</v>
      </c>
      <c r="D37" s="6"/>
      <c r="E37" s="6"/>
      <c r="F37" s="6"/>
      <c r="G37" s="14">
        <v>877039.27</v>
      </c>
      <c r="H37" s="41">
        <f>SUM(G33:G37)</f>
        <v>2385985.65</v>
      </c>
      <c r="I37" s="1"/>
      <c r="J37" s="36"/>
      <c r="K37" s="4"/>
      <c r="L37" s="30"/>
      <c r="M37" s="32">
        <f>SUM(M35:M36)</f>
        <v>4038092.66</v>
      </c>
      <c r="N37" s="32"/>
      <c r="O37" s="38"/>
      <c r="P37" s="38"/>
    </row>
    <row r="38" spans="1:16" s="5" customFormat="1" ht="15.75" thickBot="1">
      <c r="A38" s="9" t="s">
        <v>51</v>
      </c>
      <c r="B38" s="6"/>
      <c r="C38" s="6"/>
      <c r="D38" s="6"/>
      <c r="E38" s="6"/>
      <c r="F38" s="6"/>
      <c r="G38" s="6"/>
      <c r="H38" s="14">
        <f>SUM(H21:H37)</f>
        <v>4872977.33</v>
      </c>
      <c r="I38" s="1"/>
      <c r="J38" s="36"/>
      <c r="K38" s="4"/>
      <c r="L38" s="4"/>
      <c r="M38" s="42">
        <f>M34+M37</f>
        <v>18355292.25</v>
      </c>
      <c r="N38" s="4"/>
    </row>
    <row r="39" spans="1:16" s="5" customFormat="1" ht="16.5" thickTop="1" thickBot="1">
      <c r="A39" s="9" t="s">
        <v>52</v>
      </c>
      <c r="B39" s="6"/>
      <c r="C39" s="6"/>
      <c r="D39" s="6"/>
      <c r="E39" s="6"/>
      <c r="F39" s="6"/>
      <c r="G39" s="6"/>
      <c r="H39" s="43">
        <f>H17-H38</f>
        <v>18355292.25</v>
      </c>
      <c r="I39" s="1"/>
      <c r="J39" s="44"/>
      <c r="K39" s="4"/>
      <c r="L39" s="45"/>
      <c r="M39" s="26">
        <f>H39-M38</f>
        <v>0</v>
      </c>
      <c r="N39" s="4"/>
    </row>
    <row r="40" spans="1:16" s="5" customFormat="1" ht="15.75" thickTop="1">
      <c r="I40" s="1"/>
      <c r="J40" s="2"/>
      <c r="K40" s="4"/>
      <c r="L40" s="4"/>
      <c r="M40" s="26"/>
      <c r="N40" s="4"/>
    </row>
    <row r="41" spans="1:16" s="5" customFormat="1">
      <c r="I41" s="1"/>
      <c r="J41" s="3"/>
      <c r="K41" s="4"/>
    </row>
    <row r="42" spans="1:16" s="5" customFormat="1">
      <c r="I42" s="1"/>
      <c r="J42" s="3"/>
      <c r="K42" s="4"/>
      <c r="L42" s="4"/>
      <c r="M42" s="4"/>
      <c r="N42" s="4"/>
    </row>
    <row r="43" spans="1:16" s="5" customFormat="1">
      <c r="A43" s="6"/>
      <c r="B43" s="6"/>
      <c r="C43" s="6"/>
      <c r="D43" s="6"/>
      <c r="E43" s="68" t="s">
        <v>53</v>
      </c>
      <c r="F43" s="68"/>
      <c r="G43" s="68"/>
      <c r="H43" s="68"/>
      <c r="I43" s="6"/>
      <c r="J43" s="2"/>
      <c r="K43" s="4"/>
      <c r="L43" s="46" t="s">
        <v>54</v>
      </c>
      <c r="M43" s="47">
        <v>8000000</v>
      </c>
    </row>
    <row r="44" spans="1:16" s="5" customFormat="1">
      <c r="A44" s="6"/>
      <c r="B44" s="6"/>
      <c r="C44" s="6"/>
      <c r="D44" s="6"/>
      <c r="E44" s="68" t="s">
        <v>55</v>
      </c>
      <c r="F44" s="68"/>
      <c r="G44" s="68"/>
      <c r="H44" s="68"/>
      <c r="I44" s="6"/>
      <c r="J44" s="48"/>
      <c r="K44" s="4"/>
    </row>
    <row r="45" spans="1:16" s="5" customFormat="1">
      <c r="A45" s="6"/>
      <c r="B45" s="6"/>
      <c r="C45" s="6"/>
      <c r="D45" s="6"/>
      <c r="E45" s="68" t="s">
        <v>56</v>
      </c>
      <c r="F45" s="68"/>
      <c r="G45" s="68"/>
      <c r="H45" s="68"/>
      <c r="I45" s="6"/>
      <c r="J45" s="49"/>
      <c r="K45" s="3"/>
    </row>
    <row r="46" spans="1:16" s="5" customFormat="1">
      <c r="A46" s="50"/>
      <c r="B46" s="50"/>
      <c r="C46" s="50"/>
      <c r="E46" s="6"/>
      <c r="F46" s="6"/>
      <c r="G46" s="6"/>
      <c r="H46" s="6"/>
      <c r="I46" s="6"/>
      <c r="J46" s="49"/>
      <c r="K46" s="3"/>
      <c r="L46" s="4" t="s">
        <v>7</v>
      </c>
      <c r="M46" s="37" t="s">
        <v>57</v>
      </c>
      <c r="N46" s="37" t="s">
        <v>58</v>
      </c>
      <c r="O46" s="51" t="s">
        <v>59</v>
      </c>
    </row>
    <row r="47" spans="1:16" s="5" customFormat="1">
      <c r="A47" s="6"/>
      <c r="B47" s="6"/>
      <c r="C47" s="6"/>
      <c r="E47" s="6"/>
      <c r="F47" s="6"/>
      <c r="G47" s="6"/>
      <c r="H47" s="6"/>
      <c r="I47" s="7"/>
      <c r="J47" s="49"/>
      <c r="K47" s="52"/>
      <c r="L47" s="4" t="s">
        <v>60</v>
      </c>
      <c r="M47" s="4">
        <f>536181.47</f>
        <v>536181.47</v>
      </c>
      <c r="N47" s="4">
        <v>163910.35999999999</v>
      </c>
      <c r="O47" s="4">
        <f>SUM(M47:N47)</f>
        <v>700091.83</v>
      </c>
      <c r="P47" s="4"/>
    </row>
    <row r="48" spans="1:16" s="5" customFormat="1">
      <c r="A48" s="6"/>
      <c r="B48" s="6"/>
      <c r="C48" s="6"/>
      <c r="D48" s="6"/>
      <c r="E48" s="6"/>
      <c r="F48" s="6"/>
      <c r="G48" s="6"/>
      <c r="H48" s="6"/>
      <c r="I48" s="6"/>
      <c r="J48" s="49"/>
      <c r="K48" s="52"/>
      <c r="L48" s="4" t="s">
        <v>61</v>
      </c>
      <c r="M48" s="4">
        <f>206606.82+3008.26-125.6</f>
        <v>209489.48</v>
      </c>
      <c r="N48" s="4">
        <f>92932.6</f>
        <v>92932.6</v>
      </c>
      <c r="O48" s="4">
        <f t="shared" ref="O48:O51" si="0">SUM(M48:N48)</f>
        <v>302422.08</v>
      </c>
      <c r="P48" s="11"/>
    </row>
    <row r="49" spans="1:16" s="5" customFormat="1">
      <c r="A49" s="9"/>
      <c r="B49" s="9"/>
      <c r="C49" s="9"/>
      <c r="D49" s="6"/>
      <c r="E49" s="66" t="s">
        <v>62</v>
      </c>
      <c r="F49" s="66"/>
      <c r="G49" s="66"/>
      <c r="H49" s="66"/>
      <c r="I49" s="50"/>
      <c r="J49" s="49"/>
      <c r="K49" s="4"/>
      <c r="L49" s="4" t="s">
        <v>63</v>
      </c>
      <c r="M49" s="53">
        <v>363375.32</v>
      </c>
      <c r="N49" s="4">
        <v>179439.95</v>
      </c>
      <c r="O49" s="4">
        <f t="shared" si="0"/>
        <v>542815.27</v>
      </c>
      <c r="P49" s="4"/>
    </row>
    <row r="50" spans="1:16" s="5" customFormat="1">
      <c r="A50" s="60"/>
      <c r="B50" s="60"/>
      <c r="C50" s="60"/>
      <c r="D50" s="6"/>
      <c r="E50" s="61" t="s">
        <v>64</v>
      </c>
      <c r="F50" s="61"/>
      <c r="G50" s="61"/>
      <c r="H50" s="61"/>
      <c r="I50" s="6"/>
      <c r="J50" s="49"/>
      <c r="K50" s="4"/>
      <c r="L50" s="4" t="s">
        <v>65</v>
      </c>
      <c r="M50" s="4">
        <v>343904.13</v>
      </c>
      <c r="N50" s="4">
        <v>168159.69</v>
      </c>
      <c r="O50" s="4">
        <f t="shared" si="0"/>
        <v>512063.82</v>
      </c>
      <c r="P50" s="4"/>
    </row>
    <row r="51" spans="1:16" s="5" customFormat="1">
      <c r="A51" s="54"/>
      <c r="B51" s="54"/>
      <c r="C51" s="54"/>
      <c r="D51" s="54"/>
      <c r="E51" s="6"/>
      <c r="F51" s="6"/>
      <c r="G51" s="6"/>
      <c r="H51" s="6"/>
      <c r="I51" s="7"/>
      <c r="J51" s="49"/>
      <c r="K51" s="55"/>
      <c r="L51" s="4" t="s">
        <v>66</v>
      </c>
      <c r="M51" s="4">
        <v>389753.19</v>
      </c>
      <c r="N51" s="4">
        <v>183607.58</v>
      </c>
      <c r="O51" s="4">
        <f t="shared" si="0"/>
        <v>573360.77</v>
      </c>
      <c r="P51" s="4"/>
    </row>
    <row r="52" spans="1:16" s="5" customFormat="1">
      <c r="A52" s="54"/>
      <c r="B52" s="54"/>
      <c r="C52" s="54"/>
      <c r="D52" s="54"/>
      <c r="E52" s="6"/>
      <c r="F52" s="6"/>
      <c r="G52" s="6"/>
      <c r="H52" s="6"/>
      <c r="I52" s="7"/>
      <c r="J52" s="49"/>
      <c r="K52" s="56"/>
      <c r="M52" s="57">
        <f>SUM(M47:M51)</f>
        <v>1842703.5899999999</v>
      </c>
      <c r="N52" s="57">
        <f>SUM(N47:N51)</f>
        <v>788050.18</v>
      </c>
      <c r="O52" s="57">
        <f>SUM(O47:O51)</f>
        <v>2630753.77</v>
      </c>
      <c r="P52" s="57">
        <f>M52+N52</f>
        <v>2630753.77</v>
      </c>
    </row>
    <row r="53" spans="1:16" s="5" customFormat="1">
      <c r="A53" s="54"/>
      <c r="B53" s="54"/>
      <c r="C53" s="54"/>
      <c r="D53" s="54"/>
      <c r="E53" s="6"/>
      <c r="F53" s="6"/>
      <c r="G53" s="6"/>
      <c r="H53" s="6"/>
      <c r="I53" s="7"/>
      <c r="J53" s="49"/>
      <c r="K53" s="52"/>
      <c r="L53" s="4" t="s">
        <v>67</v>
      </c>
      <c r="M53" s="4">
        <v>195854.34</v>
      </c>
      <c r="N53" s="4">
        <v>114326.24</v>
      </c>
      <c r="O53" s="4">
        <f>SUM(M53:N53)</f>
        <v>310180.58</v>
      </c>
    </row>
    <row r="54" spans="1:16" s="5" customFormat="1">
      <c r="A54" s="1"/>
      <c r="B54" s="1"/>
      <c r="C54" s="1"/>
      <c r="D54" s="1"/>
      <c r="E54" s="66" t="s">
        <v>68</v>
      </c>
      <c r="F54" s="66"/>
      <c r="G54" s="66"/>
      <c r="H54" s="66"/>
      <c r="I54" s="50"/>
      <c r="J54" s="49"/>
      <c r="K54" s="56"/>
      <c r="L54" s="4"/>
      <c r="M54" s="57">
        <f>SUM(M52:M53)</f>
        <v>2038557.93</v>
      </c>
      <c r="N54" s="57">
        <f t="shared" ref="N54" si="1">SUM(N52:N53)</f>
        <v>902376.42</v>
      </c>
      <c r="O54" s="57">
        <f>SUM(O52:O53)</f>
        <v>2940934.35</v>
      </c>
      <c r="P54" s="57">
        <f>M54+N54</f>
        <v>2940934.35</v>
      </c>
    </row>
    <row r="55" spans="1:16" s="5" customFormat="1">
      <c r="A55" s="1"/>
      <c r="B55" s="1"/>
      <c r="C55" s="1"/>
      <c r="D55" s="1"/>
      <c r="E55" s="61" t="s">
        <v>69</v>
      </c>
      <c r="F55" s="61"/>
      <c r="G55" s="61"/>
      <c r="H55" s="61"/>
      <c r="I55" s="6"/>
      <c r="J55" s="49"/>
      <c r="K55" s="52"/>
      <c r="L55" s="4" t="s">
        <v>70</v>
      </c>
      <c r="M55" s="4">
        <v>262529.39</v>
      </c>
      <c r="N55" s="4">
        <v>151546.64000000001</v>
      </c>
      <c r="O55" s="4">
        <f t="shared" ref="O55:O56" si="2">SUM(M55:N55)</f>
        <v>414076.03</v>
      </c>
      <c r="P55" s="4"/>
    </row>
    <row r="56" spans="1:16" s="5" customFormat="1">
      <c r="A56" s="1"/>
      <c r="B56" s="1"/>
      <c r="C56" s="1"/>
      <c r="D56" s="1"/>
      <c r="E56" s="1"/>
      <c r="F56" s="1"/>
      <c r="G56" s="1"/>
      <c r="H56" s="7"/>
      <c r="I56" s="1"/>
      <c r="J56" s="49"/>
      <c r="K56" s="52"/>
      <c r="L56" s="4" t="s">
        <v>71</v>
      </c>
      <c r="M56" s="4">
        <v>292554.15999999997</v>
      </c>
      <c r="N56" s="4">
        <v>180529.47</v>
      </c>
      <c r="O56" s="4">
        <f t="shared" si="2"/>
        <v>473083.63</v>
      </c>
      <c r="P56" s="4"/>
    </row>
    <row r="57" spans="1:16" s="5" customFormat="1">
      <c r="A57" s="1"/>
      <c r="B57" s="1"/>
      <c r="C57" s="1"/>
      <c r="D57" s="1"/>
      <c r="E57" s="1"/>
      <c r="F57" s="1"/>
      <c r="G57" s="1"/>
      <c r="H57" s="7"/>
      <c r="I57" s="1"/>
      <c r="J57" s="49"/>
      <c r="K57" s="52"/>
      <c r="L57" s="4" t="s">
        <v>72</v>
      </c>
      <c r="M57" s="4">
        <v>131278.95000000001</v>
      </c>
      <c r="N57" s="4">
        <v>78719.7</v>
      </c>
      <c r="O57" s="4">
        <f>SUM(M57:N57)</f>
        <v>209998.65000000002</v>
      </c>
      <c r="P57" s="4"/>
    </row>
    <row r="58" spans="1:16" s="5" customFormat="1">
      <c r="A58" s="1"/>
      <c r="B58" s="1"/>
      <c r="C58" s="1"/>
      <c r="D58" s="1"/>
      <c r="E58" s="1"/>
      <c r="F58" s="1"/>
      <c r="G58" s="1"/>
      <c r="H58" s="7"/>
      <c r="I58" s="1"/>
      <c r="J58" s="49"/>
      <c r="K58" s="52"/>
      <c r="L58" s="4"/>
      <c r="M58" s="57">
        <f>SUM(M54:M57)</f>
        <v>2724920.43</v>
      </c>
      <c r="N58" s="57">
        <f t="shared" ref="N58" si="3">SUM(N54:N57)</f>
        <v>1313172.23</v>
      </c>
      <c r="O58" s="57">
        <f>SUM(O54:O57)</f>
        <v>4038092.6599999997</v>
      </c>
      <c r="P58" s="57">
        <f>M58+N58</f>
        <v>4038092.66</v>
      </c>
    </row>
    <row r="59" spans="1:16" s="5" customFormat="1">
      <c r="A59" s="1"/>
      <c r="B59" s="1"/>
      <c r="C59" s="1"/>
      <c r="D59" s="1"/>
      <c r="E59" s="1"/>
      <c r="F59" s="1"/>
      <c r="G59" s="1"/>
      <c r="H59" s="7"/>
      <c r="I59" s="1"/>
      <c r="J59" s="49"/>
      <c r="K59" s="52"/>
      <c r="L59" s="4"/>
      <c r="M59" s="4"/>
      <c r="N59" s="4"/>
      <c r="O59" s="4"/>
      <c r="P59" s="4"/>
    </row>
    <row r="60" spans="1:16" s="5" customFormat="1">
      <c r="A60" s="1"/>
      <c r="B60" s="1"/>
      <c r="C60" s="1"/>
      <c r="D60" s="1"/>
      <c r="E60" s="1"/>
      <c r="F60" s="1"/>
      <c r="G60" s="1"/>
      <c r="H60" s="7"/>
      <c r="I60" s="1"/>
      <c r="J60" s="49"/>
      <c r="K60" s="52"/>
      <c r="M60" s="4"/>
      <c r="N60" s="4"/>
      <c r="O60" s="4">
        <f>SUM(O55:O57)</f>
        <v>1097158.31</v>
      </c>
      <c r="P60" s="4"/>
    </row>
    <row r="61" spans="1:16" s="5" customFormat="1">
      <c r="A61" s="1"/>
      <c r="B61" s="1"/>
      <c r="C61" s="1"/>
      <c r="D61" s="1"/>
      <c r="E61" s="1"/>
      <c r="F61" s="1"/>
      <c r="G61" s="1"/>
      <c r="H61" s="7"/>
      <c r="I61" s="1"/>
      <c r="J61" s="2"/>
      <c r="K61" s="3"/>
      <c r="M61" s="4"/>
      <c r="N61" s="4"/>
      <c r="O61" s="4"/>
      <c r="P61" s="4"/>
    </row>
    <row r="62" spans="1:16">
      <c r="O62" s="4"/>
      <c r="P62" s="11"/>
    </row>
    <row r="63" spans="1:16" s="5" customFormat="1">
      <c r="A63" s="1"/>
      <c r="B63" s="1"/>
      <c r="C63" s="1"/>
      <c r="D63" s="1"/>
      <c r="E63" s="1"/>
      <c r="F63" s="1"/>
      <c r="G63" s="1"/>
      <c r="H63" s="1"/>
      <c r="I63" s="1"/>
      <c r="J63" s="2"/>
      <c r="K63" s="3"/>
      <c r="M63" s="4"/>
      <c r="N63" s="4"/>
      <c r="O63" s="4"/>
      <c r="P63" s="4"/>
    </row>
    <row r="64" spans="1:16" s="5" customFormat="1" ht="17.25">
      <c r="A64" s="1"/>
      <c r="B64" s="1"/>
      <c r="C64" s="1"/>
      <c r="D64" s="1"/>
      <c r="E64" s="1"/>
      <c r="F64" s="1"/>
      <c r="G64" s="1"/>
      <c r="H64" s="1"/>
      <c r="I64" s="1"/>
      <c r="J64" s="2"/>
      <c r="K64" s="3"/>
      <c r="L64" s="58" t="s">
        <v>73</v>
      </c>
      <c r="M64" s="4"/>
      <c r="N64" s="4"/>
      <c r="O64" s="4"/>
      <c r="P64" s="4"/>
    </row>
    <row r="65" spans="1:16" s="5" customFormat="1">
      <c r="A65" s="1"/>
      <c r="B65" s="1"/>
      <c r="C65" s="1"/>
      <c r="D65" s="1"/>
      <c r="E65" s="1"/>
      <c r="F65" s="1"/>
      <c r="G65" s="1"/>
      <c r="H65" s="1"/>
      <c r="I65" s="1"/>
      <c r="J65" s="2"/>
      <c r="K65" s="3"/>
      <c r="L65" s="59" t="s">
        <v>74</v>
      </c>
      <c r="M65" s="4"/>
      <c r="N65" s="4"/>
      <c r="O65" s="4"/>
      <c r="P65" s="4"/>
    </row>
    <row r="66" spans="1:16" s="5" customFormat="1">
      <c r="A66" s="1"/>
      <c r="B66" s="1"/>
      <c r="C66" s="1"/>
      <c r="D66" s="1"/>
      <c r="E66" s="1"/>
      <c r="F66" s="1"/>
      <c r="G66" s="1"/>
      <c r="H66" s="1"/>
      <c r="I66" s="1"/>
      <c r="J66" s="2"/>
      <c r="K66" s="3"/>
      <c r="L66" s="59" t="s">
        <v>75</v>
      </c>
      <c r="M66" s="4"/>
      <c r="N66" s="4"/>
      <c r="P66" s="1"/>
    </row>
    <row r="67" spans="1:16" s="5" customFormat="1">
      <c r="A67" s="1"/>
      <c r="B67" s="1"/>
      <c r="C67" s="1"/>
      <c r="D67" s="1"/>
      <c r="E67" s="1"/>
      <c r="F67" s="1"/>
      <c r="G67" s="1"/>
      <c r="H67" s="1"/>
      <c r="I67" s="1"/>
      <c r="J67" s="2"/>
      <c r="K67" s="3"/>
      <c r="L67" s="59" t="s">
        <v>76</v>
      </c>
      <c r="M67" s="4"/>
      <c r="N67" s="4"/>
    </row>
    <row r="68" spans="1:16" s="5" customFormat="1">
      <c r="A68" s="1"/>
      <c r="B68" s="1"/>
      <c r="C68" s="1"/>
      <c r="D68" s="1"/>
      <c r="E68" s="1"/>
      <c r="F68" s="1"/>
      <c r="G68" s="1"/>
      <c r="H68" s="1"/>
      <c r="I68" s="1"/>
      <c r="J68" s="2"/>
      <c r="K68" s="3"/>
      <c r="L68" s="59"/>
    </row>
    <row r="69" spans="1:16" s="2" customFormat="1">
      <c r="A69" s="1"/>
      <c r="B69" s="1"/>
      <c r="C69" s="1"/>
      <c r="D69" s="1"/>
      <c r="E69" s="1"/>
      <c r="F69" s="1"/>
      <c r="G69" s="1"/>
      <c r="H69" s="1"/>
      <c r="I69" s="1"/>
      <c r="K69" s="3"/>
      <c r="L69" s="59"/>
      <c r="M69" s="4" t="s">
        <v>77</v>
      </c>
      <c r="N69" s="4">
        <v>2630753.77</v>
      </c>
      <c r="O69" s="5"/>
      <c r="P69" s="5"/>
    </row>
    <row r="70" spans="1:16" s="2" customFormat="1">
      <c r="A70" s="1"/>
      <c r="B70" s="1"/>
      <c r="C70" s="1"/>
      <c r="D70" s="1"/>
      <c r="E70" s="1"/>
      <c r="F70" s="1"/>
      <c r="G70" s="1"/>
      <c r="H70" s="1"/>
      <c r="I70" s="1"/>
      <c r="K70" s="3"/>
      <c r="L70" s="59"/>
      <c r="M70" s="4" t="s">
        <v>78</v>
      </c>
      <c r="N70" s="4"/>
      <c r="O70" s="4">
        <v>2630753.77</v>
      </c>
      <c r="P70" s="5"/>
    </row>
    <row r="71" spans="1:16" s="2" customFormat="1">
      <c r="A71" s="1"/>
      <c r="B71" s="1"/>
      <c r="C71" s="1"/>
      <c r="D71" s="1"/>
      <c r="E71" s="1"/>
      <c r="F71" s="1"/>
      <c r="G71" s="1"/>
      <c r="H71" s="1"/>
      <c r="I71" s="1"/>
      <c r="K71" s="3"/>
      <c r="M71" s="4"/>
      <c r="N71" s="4"/>
      <c r="O71" s="5"/>
    </row>
    <row r="72" spans="1:16" s="2" customFormat="1">
      <c r="A72" s="1"/>
      <c r="B72" s="1"/>
      <c r="C72" s="1"/>
      <c r="D72" s="1"/>
      <c r="E72" s="1"/>
      <c r="F72" s="1"/>
      <c r="G72" s="1"/>
      <c r="H72" s="1"/>
      <c r="I72" s="1"/>
      <c r="K72" s="3"/>
      <c r="M72" s="4"/>
      <c r="N72" s="4"/>
      <c r="O72" s="5"/>
    </row>
    <row r="73" spans="1:16" s="2" customFormat="1">
      <c r="A73" s="1"/>
      <c r="B73" s="1"/>
      <c r="C73" s="1"/>
      <c r="D73" s="1"/>
      <c r="E73" s="1"/>
      <c r="F73" s="1"/>
      <c r="G73" s="1"/>
      <c r="H73" s="1"/>
      <c r="I73" s="1"/>
      <c r="K73" s="3"/>
      <c r="L73" s="4" t="s">
        <v>79</v>
      </c>
    </row>
    <row r="74" spans="1:16" s="2" customFormat="1">
      <c r="A74" s="1"/>
      <c r="B74" s="1"/>
      <c r="C74" s="1"/>
      <c r="D74" s="1"/>
      <c r="E74" s="1"/>
      <c r="F74" s="1"/>
      <c r="G74" s="1"/>
      <c r="H74" s="1"/>
      <c r="I74" s="1"/>
      <c r="K74" s="3"/>
      <c r="L74" s="4" t="s">
        <v>80</v>
      </c>
    </row>
    <row r="75" spans="1:16" s="2" customFormat="1">
      <c r="A75" s="1"/>
      <c r="B75" s="1"/>
      <c r="C75" s="1"/>
      <c r="D75" s="1"/>
      <c r="E75" s="1"/>
      <c r="F75" s="1"/>
      <c r="G75" s="1"/>
      <c r="H75" s="1"/>
      <c r="I75" s="1"/>
      <c r="K75" s="3"/>
      <c r="L75" s="4"/>
      <c r="M75" s="4" t="s">
        <v>81</v>
      </c>
      <c r="N75" s="4">
        <v>2940934.35</v>
      </c>
      <c r="O75" s="5"/>
    </row>
    <row r="76" spans="1:16" s="2" customFormat="1">
      <c r="A76" s="1"/>
      <c r="B76" s="1"/>
      <c r="C76" s="1"/>
      <c r="D76" s="1"/>
      <c r="E76" s="1"/>
      <c r="F76" s="1"/>
      <c r="G76" s="1"/>
      <c r="H76" s="1"/>
      <c r="I76" s="1"/>
      <c r="K76" s="3"/>
      <c r="L76" s="4"/>
      <c r="M76" s="4" t="s">
        <v>82</v>
      </c>
      <c r="N76" s="4"/>
      <c r="O76" s="4">
        <v>2940934.35</v>
      </c>
    </row>
  </sheetData>
  <mergeCells count="15">
    <mergeCell ref="E54:H54"/>
    <mergeCell ref="E55:H55"/>
    <mergeCell ref="L16:P18"/>
    <mergeCell ref="E43:H43"/>
    <mergeCell ref="E44:H44"/>
    <mergeCell ref="E45:H45"/>
    <mergeCell ref="E49:H49"/>
    <mergeCell ref="A50:C50"/>
    <mergeCell ref="E50:H50"/>
    <mergeCell ref="A1:H1"/>
    <mergeCell ref="A2:H2"/>
    <mergeCell ref="A3:H3"/>
    <mergeCell ref="A4:H4"/>
    <mergeCell ref="A7:H7"/>
    <mergeCell ref="A8:H8"/>
  </mergeCells>
  <printOptions horizontalCentered="1"/>
  <pageMargins left="0.67" right="0.41" top="0.9" bottom="0" header="0.37" footer="0.2"/>
  <pageSetup paperSize="256" scale="90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 UTLZTN 3Q 2021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 O. TUAZON</dc:creator>
  <cp:lastModifiedBy>kdpmarcelino</cp:lastModifiedBy>
  <cp:lastPrinted>2021-10-13T08:08:28Z</cp:lastPrinted>
  <dcterms:created xsi:type="dcterms:W3CDTF">2021-10-13T08:01:08Z</dcterms:created>
  <dcterms:modified xsi:type="dcterms:W3CDTF">2021-10-20T05:33:13Z</dcterms:modified>
</cp:coreProperties>
</file>